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408"/>
  <workbookPr/>
  <mc:AlternateContent xmlns:mc="http://schemas.openxmlformats.org/markup-compatibility/2006">
    <mc:Choice Requires="x15">
      <x15ac:absPath xmlns:x15ac="http://schemas.microsoft.com/office/spreadsheetml/2010/11/ac" url="/Users/inesgoncalves/Documents/Faculdade/LABSIS II/"/>
    </mc:Choice>
  </mc:AlternateContent>
  <bookViews>
    <workbookView xWindow="2220" yWindow="460" windowWidth="22320" windowHeight="13680"/>
  </bookViews>
  <sheets>
    <sheet name="Sheet1" sheetId="1" r:id="rId1"/>
  </sheet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4" i="1" l="1"/>
  <c r="H122" i="1"/>
  <c r="H120" i="1"/>
  <c r="H118" i="1"/>
  <c r="H116" i="1"/>
  <c r="G124" i="1"/>
  <c r="G122" i="1"/>
  <c r="G120" i="1"/>
  <c r="G118" i="1"/>
  <c r="G116" i="1"/>
  <c r="F124" i="1"/>
  <c r="F122" i="1"/>
  <c r="F120" i="1"/>
  <c r="F118" i="1"/>
  <c r="F116" i="1"/>
  <c r="E124" i="1"/>
  <c r="E122" i="1"/>
  <c r="E120" i="1"/>
  <c r="E118" i="1"/>
  <c r="E116" i="1"/>
  <c r="D124" i="1"/>
  <c r="D122" i="1"/>
  <c r="D120" i="1"/>
  <c r="D118" i="1"/>
  <c r="D116" i="1"/>
  <c r="F16" i="1"/>
  <c r="F32" i="1"/>
  <c r="G16" i="1"/>
  <c r="G32" i="1"/>
  <c r="H16" i="1"/>
  <c r="H32" i="1"/>
  <c r="E16" i="1"/>
  <c r="E32" i="1"/>
  <c r="D16" i="1"/>
  <c r="D32" i="1"/>
  <c r="D47" i="1"/>
  <c r="K105" i="1"/>
  <c r="K124" i="1"/>
  <c r="F30" i="1"/>
  <c r="G30" i="1"/>
  <c r="H30" i="1"/>
  <c r="E30" i="1"/>
  <c r="D30" i="1"/>
  <c r="D45" i="1"/>
  <c r="K103" i="1"/>
  <c r="K122" i="1"/>
  <c r="F28" i="1"/>
  <c r="G28" i="1"/>
  <c r="H28" i="1"/>
  <c r="E28" i="1"/>
  <c r="D28" i="1"/>
  <c r="D43" i="1"/>
  <c r="K101" i="1"/>
  <c r="K120" i="1"/>
  <c r="F26" i="1"/>
  <c r="G26" i="1"/>
  <c r="H26" i="1"/>
  <c r="E26" i="1"/>
  <c r="D26" i="1"/>
  <c r="D41" i="1"/>
  <c r="K99" i="1"/>
  <c r="K118" i="1"/>
  <c r="F24" i="1"/>
  <c r="G24" i="1"/>
  <c r="H24" i="1"/>
  <c r="E24" i="1"/>
  <c r="D24" i="1"/>
  <c r="D39" i="1"/>
  <c r="K97" i="1"/>
  <c r="K116" i="1"/>
  <c r="I10" i="1"/>
  <c r="J53" i="1"/>
  <c r="J56" i="1"/>
  <c r="J68" i="1"/>
  <c r="I54" i="1"/>
  <c r="I55" i="1"/>
  <c r="I56" i="1"/>
  <c r="I68" i="1"/>
  <c r="P54" i="1"/>
  <c r="O55" i="1"/>
  <c r="N54" i="1"/>
  <c r="I14" i="1"/>
  <c r="P53" i="1"/>
  <c r="O53" i="1"/>
  <c r="I12" i="1"/>
  <c r="K59" i="1"/>
  <c r="K60" i="1"/>
  <c r="I61" i="1"/>
  <c r="I60" i="1"/>
  <c r="J61" i="1"/>
  <c r="J59" i="1"/>
  <c r="K54" i="1"/>
  <c r="J55" i="1"/>
  <c r="K53" i="1"/>
  <c r="E61" i="1"/>
  <c r="F60" i="1"/>
  <c r="I8" i="1"/>
  <c r="D61" i="1"/>
  <c r="D60" i="1"/>
  <c r="F59" i="1"/>
  <c r="E59" i="1"/>
  <c r="F54" i="1"/>
  <c r="E55" i="1"/>
  <c r="I6" i="1"/>
  <c r="D54" i="1"/>
  <c r="D55" i="1"/>
  <c r="F53" i="1"/>
  <c r="E53" i="1"/>
  <c r="Y14" i="1"/>
  <c r="Y12" i="1"/>
  <c r="Y10" i="1"/>
  <c r="Y8" i="1"/>
  <c r="Y6" i="1"/>
  <c r="Q14" i="1"/>
  <c r="Q12" i="1"/>
  <c r="Q10" i="1"/>
  <c r="Q8" i="1"/>
  <c r="Q6" i="1"/>
  <c r="C129" i="1"/>
  <c r="C130" i="1"/>
  <c r="C131" i="1"/>
  <c r="C132" i="1"/>
  <c r="C133" i="1"/>
  <c r="F130" i="1"/>
  <c r="J62" i="1"/>
  <c r="J75" i="1"/>
  <c r="J74" i="1"/>
  <c r="J73" i="1"/>
  <c r="I70" i="1"/>
  <c r="I69" i="1"/>
  <c r="K62" i="1"/>
  <c r="K75" i="1"/>
  <c r="K74" i="1"/>
  <c r="K73" i="1"/>
  <c r="F131" i="1"/>
  <c r="F133" i="1"/>
  <c r="K56" i="1"/>
  <c r="K68" i="1"/>
  <c r="J69" i="1"/>
  <c r="K69" i="1"/>
  <c r="J70" i="1"/>
  <c r="K70" i="1"/>
  <c r="D62" i="1"/>
  <c r="D56" i="1"/>
  <c r="D70" i="1"/>
  <c r="E56" i="1"/>
  <c r="E70" i="1"/>
  <c r="F56" i="1"/>
  <c r="F70" i="1"/>
  <c r="D82" i="1"/>
  <c r="C100" i="1"/>
  <c r="D75" i="1"/>
  <c r="E62" i="1"/>
  <c r="E75" i="1"/>
  <c r="F62" i="1"/>
  <c r="F75" i="1"/>
  <c r="G82" i="1"/>
  <c r="D100" i="1"/>
  <c r="D87" i="1"/>
  <c r="E100" i="1"/>
  <c r="I62" i="1"/>
  <c r="I75" i="1"/>
  <c r="G87" i="1"/>
  <c r="F100" i="1"/>
  <c r="N56" i="1"/>
  <c r="N70" i="1"/>
  <c r="O56" i="1"/>
  <c r="O70" i="1"/>
  <c r="P56" i="1"/>
  <c r="P70" i="1"/>
  <c r="D92" i="1"/>
  <c r="H100" i="1"/>
  <c r="D107" i="1"/>
  <c r="D69" i="1"/>
  <c r="E69" i="1"/>
  <c r="F69" i="1"/>
  <c r="D81" i="1"/>
  <c r="C99" i="1"/>
  <c r="D74" i="1"/>
  <c r="E74" i="1"/>
  <c r="F74" i="1"/>
  <c r="G81" i="1"/>
  <c r="D99" i="1"/>
  <c r="D86" i="1"/>
  <c r="E99" i="1"/>
  <c r="I74" i="1"/>
  <c r="G86" i="1"/>
  <c r="F99" i="1"/>
  <c r="N69" i="1"/>
  <c r="O69" i="1"/>
  <c r="P69" i="1"/>
  <c r="D91" i="1"/>
  <c r="H99" i="1"/>
  <c r="D106" i="1"/>
  <c r="D68" i="1"/>
  <c r="E68" i="1"/>
  <c r="F68" i="1"/>
  <c r="D80" i="1"/>
  <c r="C98" i="1"/>
  <c r="D73" i="1"/>
  <c r="E73" i="1"/>
  <c r="F73" i="1"/>
  <c r="G80" i="1"/>
  <c r="D98" i="1"/>
  <c r="D85" i="1"/>
  <c r="E98" i="1"/>
  <c r="I73" i="1"/>
  <c r="G85" i="1"/>
  <c r="F98" i="1"/>
  <c r="N68" i="1"/>
  <c r="O68" i="1"/>
  <c r="P68" i="1"/>
  <c r="D90" i="1"/>
  <c r="H98" i="1"/>
  <c r="D105" i="1"/>
</calcChain>
</file>

<file path=xl/sharedStrings.xml><?xml version="1.0" encoding="utf-8"?>
<sst xmlns="http://schemas.openxmlformats.org/spreadsheetml/2006/main" count="119" uniqueCount="35">
  <si>
    <t>Estética</t>
  </si>
  <si>
    <t>Manutenção</t>
  </si>
  <si>
    <t>Impacto Ambiental</t>
  </si>
  <si>
    <t>Eficiência</t>
  </si>
  <si>
    <t>Custo</t>
  </si>
  <si>
    <t>Soma</t>
  </si>
  <si>
    <t>Matriz de comparação par a par</t>
  </si>
  <si>
    <t>Normalização</t>
  </si>
  <si>
    <t>Vetor peso dos critérios</t>
  </si>
  <si>
    <t>Estética/ Tecnologia</t>
  </si>
  <si>
    <t>Vetor Eficiência</t>
  </si>
  <si>
    <t>Vetor Impacto</t>
  </si>
  <si>
    <t>Vetor Custo</t>
  </si>
  <si>
    <t>Vetor Estética</t>
  </si>
  <si>
    <t>Vetor manutenção</t>
  </si>
  <si>
    <t>Eficiencia</t>
  </si>
  <si>
    <t>I.Ambiental</t>
  </si>
  <si>
    <t>Estética/Tecnologia</t>
  </si>
  <si>
    <t>*</t>
  </si>
  <si>
    <t>G1</t>
  </si>
  <si>
    <t>G2</t>
  </si>
  <si>
    <t>G3</t>
  </si>
  <si>
    <t>Vetor consistência</t>
  </si>
  <si>
    <t>yMAX=</t>
  </si>
  <si>
    <t>CI=</t>
  </si>
  <si>
    <t>CR=</t>
  </si>
  <si>
    <t>Como é menor que 0,1, considera-se consistente.</t>
  </si>
  <si>
    <t>Ind.cons para 5=</t>
  </si>
  <si>
    <t>Prioridades</t>
  </si>
  <si>
    <t>Vetor prioridades</t>
  </si>
  <si>
    <t>Matriz prioridades</t>
  </si>
  <si>
    <t>Ranking de alternativas</t>
  </si>
  <si>
    <t>GRUPO 1</t>
  </si>
  <si>
    <t>GRUPO 2</t>
  </si>
  <si>
    <t>GRUPO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</si>
</sst>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2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5" xfId="0" applyBorder="1"/>
    <xf numFmtId="0" fontId="0" fillId="0" borderId="0" xfId="0" applyAlignment="1">
      <alignment horizontal="center"/>
    </xf>
    <xf numFmtId="2" fontId="0" fillId="0" borderId="1" xfId="0" applyNumberFormat="1" applyBorder="1"/>
    <xf numFmtId="2" fontId="0" fillId="0" borderId="4" xfId="0" applyNumberFormat="1" applyBorder="1"/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2" fontId="0" fillId="0" borderId="1" xfId="0" applyNumberFormat="1" applyBorder="1" applyAlignment="1"/>
    <xf numFmtId="0" fontId="0" fillId="0" borderId="0" xfId="0" applyFont="1"/>
    <xf numFmtId="0" fontId="0" fillId="2" borderId="1" xfId="0" applyFill="1" applyBorder="1"/>
    <xf numFmtId="0" fontId="4" fillId="0" borderId="0" xfId="0" applyFont="1"/>
    <xf numFmtId="0" fontId="0" fillId="2" borderId="1" xfId="0" applyFill="1" applyBorder="1" applyAlignment="1"/>
    <xf numFmtId="0" fontId="0" fillId="2" borderId="2" xfId="0" applyFill="1" applyBorder="1"/>
    <xf numFmtId="2" fontId="0" fillId="0" borderId="1" xfId="0" applyNumberFormat="1" applyFill="1" applyBorder="1"/>
    <xf numFmtId="0" fontId="0" fillId="0" borderId="0" xfId="0" applyFill="1"/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5" borderId="3" xfId="0" applyNumberFormat="1" applyFill="1" applyBorder="1" applyAlignment="1">
      <alignment horizontal="center"/>
    </xf>
    <xf numFmtId="2" fontId="0" fillId="5" borderId="4" xfId="0" applyNumberForma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4" fillId="3" borderId="0" xfId="0" applyFont="1" applyFill="1"/>
    <xf numFmtId="0" fontId="0" fillId="2" borderId="0" xfId="0" applyFill="1" applyAlignment="1">
      <alignment horizontal="right"/>
    </xf>
    <xf numFmtId="2" fontId="4" fillId="5" borderId="3" xfId="0" applyNumberFormat="1" applyFont="1" applyFill="1" applyBorder="1" applyAlignment="1">
      <alignment horizontal="center"/>
    </xf>
    <xf numFmtId="2" fontId="4" fillId="5" borderId="8" xfId="0" applyNumberFormat="1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</cellXfs>
  <cellStyles count="29">
    <cellStyle name="Hiperligação" xfId="1" builtinId="8" hidden="1"/>
    <cellStyle name="Hiperligação" xfId="3" builtinId="8" hidden="1"/>
    <cellStyle name="Hiperligação" xfId="5" builtinId="8" hidden="1"/>
    <cellStyle name="Hiperligação" xfId="7" builtinId="8" hidden="1"/>
    <cellStyle name="Hiperligação" xfId="9" builtinId="8" hidden="1"/>
    <cellStyle name="Hiperligação" xfId="11" builtinId="8" hidden="1"/>
    <cellStyle name="Hiperligação" xfId="13" builtinId="8" hidden="1"/>
    <cellStyle name="Hiperligação" xfId="15" builtinId="8" hidden="1"/>
    <cellStyle name="Hiperligação" xfId="17" builtinId="8" hidden="1"/>
    <cellStyle name="Hiperligação" xfId="19" builtinId="8" hidden="1"/>
    <cellStyle name="Hiperligação" xfId="21" builtinId="8" hidden="1"/>
    <cellStyle name="Hiperligação" xfId="23" builtinId="8" hidden="1"/>
    <cellStyle name="Hiperligação" xfId="25" builtinId="8" hidden="1"/>
    <cellStyle name="Hiperligação" xfId="27" builtinId="8" hidden="1"/>
    <cellStyle name="Hiperligação Visitada" xfId="2" builtinId="9" hidden="1"/>
    <cellStyle name="Hiperligação Visitada" xfId="4" builtinId="9" hidden="1"/>
    <cellStyle name="Hiperligação Visitada" xfId="6" builtinId="9" hidden="1"/>
    <cellStyle name="Hiperligação Visitada" xfId="8" builtinId="9" hidden="1"/>
    <cellStyle name="Hiperligação Visitada" xfId="10" builtinId="9" hidden="1"/>
    <cellStyle name="Hiperligação Visitada" xfId="12" builtinId="9" hidden="1"/>
    <cellStyle name="Hiperligação Visitada" xfId="14" builtinId="9" hidden="1"/>
    <cellStyle name="Hiperligação Visitada" xfId="16" builtinId="9" hidden="1"/>
    <cellStyle name="Hiperligação Visitada" xfId="18" builtinId="9" hidden="1"/>
    <cellStyle name="Hiperligação Visitada" xfId="20" builtinId="9" hidden="1"/>
    <cellStyle name="Hiperligação Visitada" xfId="22" builtinId="9" hidden="1"/>
    <cellStyle name="Hiperligação Visitada" xfId="24" builtinId="9" hidden="1"/>
    <cellStyle name="Hiperligação Visitada" xfId="26" builtinId="9" hidden="1"/>
    <cellStyle name="Hiperligação Visitada" xfId="28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Y133"/>
  <sheetViews>
    <sheetView tabSelected="1" topLeftCell="B1" zoomScale="109" zoomScaleNormal="115" zoomScalePageLayoutView="115" workbookViewId="0">
      <selection activeCell="C2" sqref="C2:E2"/>
    </sheetView>
  </sheetViews>
  <sheetFormatPr baseColWidth="10" defaultColWidth="8.83203125" defaultRowHeight="15" x14ac:dyDescent="0.2"/>
  <cols>
    <col min="1" max="1" width="11.1640625" customWidth="1"/>
    <col min="2" max="2" width="7.6640625" customWidth="1"/>
    <col min="3" max="3" width="18.5" customWidth="1"/>
    <col min="4" max="4" width="16.33203125" customWidth="1"/>
    <col min="5" max="5" width="13" bestFit="1" customWidth="1"/>
    <col min="6" max="6" width="12.6640625" customWidth="1"/>
    <col min="7" max="7" width="10.33203125" customWidth="1"/>
    <col min="8" max="8" width="18.83203125" customWidth="1"/>
    <col min="9" max="9" width="7.33203125" customWidth="1"/>
    <col min="10" max="10" width="16.83203125" customWidth="1"/>
    <col min="13" max="13" width="11.6640625" customWidth="1"/>
  </cols>
  <sheetData>
    <row r="2" spans="3:25" x14ac:dyDescent="0.2">
      <c r="C2" s="38" t="s">
        <v>6</v>
      </c>
      <c r="D2" s="38"/>
      <c r="E2" s="38"/>
      <c r="F2" s="14"/>
    </row>
    <row r="3" spans="3:25" x14ac:dyDescent="0.2">
      <c r="F3" s="8"/>
    </row>
    <row r="4" spans="3:25" ht="15" customHeight="1" x14ac:dyDescent="0.2">
      <c r="C4" s="45" t="s">
        <v>32</v>
      </c>
      <c r="D4" s="25" t="s">
        <v>3</v>
      </c>
      <c r="E4" s="25" t="s">
        <v>4</v>
      </c>
      <c r="F4" s="29" t="s">
        <v>2</v>
      </c>
      <c r="G4" s="29" t="s">
        <v>9</v>
      </c>
      <c r="H4" s="25" t="s">
        <v>1</v>
      </c>
      <c r="I4" s="30" t="s">
        <v>5</v>
      </c>
      <c r="K4" s="45" t="s">
        <v>33</v>
      </c>
      <c r="L4" s="25" t="s">
        <v>3</v>
      </c>
      <c r="M4" s="25" t="s">
        <v>4</v>
      </c>
      <c r="N4" s="29" t="s">
        <v>2</v>
      </c>
      <c r="O4" s="29" t="s">
        <v>9</v>
      </c>
      <c r="P4" s="25" t="s">
        <v>1</v>
      </c>
      <c r="Q4" s="30" t="s">
        <v>5</v>
      </c>
      <c r="S4" s="46" t="s">
        <v>34</v>
      </c>
      <c r="T4" s="15" t="s">
        <v>3</v>
      </c>
      <c r="U4" s="15" t="s">
        <v>4</v>
      </c>
      <c r="V4" s="21" t="s">
        <v>2</v>
      </c>
      <c r="W4" s="21" t="s">
        <v>9</v>
      </c>
      <c r="X4" s="15" t="s">
        <v>1</v>
      </c>
      <c r="Y4" s="23" t="s">
        <v>5</v>
      </c>
    </row>
    <row r="5" spans="3:25" x14ac:dyDescent="0.2">
      <c r="D5" s="25"/>
      <c r="E5" s="25"/>
      <c r="F5" s="29"/>
      <c r="G5" s="29"/>
      <c r="H5" s="25"/>
      <c r="I5" s="30"/>
      <c r="L5" s="25"/>
      <c r="M5" s="25"/>
      <c r="N5" s="29"/>
      <c r="O5" s="29"/>
      <c r="P5" s="25"/>
      <c r="Q5" s="30"/>
      <c r="S5" s="10"/>
      <c r="T5" s="16"/>
      <c r="U5" s="16"/>
      <c r="V5" s="22"/>
      <c r="W5" s="22"/>
      <c r="X5" s="16"/>
      <c r="Y5" s="24"/>
    </row>
    <row r="6" spans="3:25" x14ac:dyDescent="0.2">
      <c r="C6" s="29" t="s">
        <v>3</v>
      </c>
      <c r="D6" s="41">
        <v>1</v>
      </c>
      <c r="E6" s="26">
        <v>3</v>
      </c>
      <c r="F6" s="32">
        <v>5</v>
      </c>
      <c r="G6" s="26">
        <v>5</v>
      </c>
      <c r="H6" s="26">
        <v>3</v>
      </c>
      <c r="I6" s="28">
        <f>SUM(D6:H7)</f>
        <v>17</v>
      </c>
      <c r="K6" s="29" t="s">
        <v>3</v>
      </c>
      <c r="L6" s="41">
        <v>1</v>
      </c>
      <c r="M6" s="26">
        <v>5</v>
      </c>
      <c r="N6" s="32">
        <v>3</v>
      </c>
      <c r="O6" s="26">
        <v>4</v>
      </c>
      <c r="P6" s="26">
        <v>0.5</v>
      </c>
      <c r="Q6" s="28">
        <f>SUM(L6:P7)</f>
        <v>13.5</v>
      </c>
      <c r="S6" s="21" t="s">
        <v>3</v>
      </c>
      <c r="T6" s="48">
        <v>1</v>
      </c>
      <c r="U6" s="19">
        <v>3</v>
      </c>
      <c r="V6" s="19">
        <v>2</v>
      </c>
      <c r="W6" s="19">
        <v>5</v>
      </c>
      <c r="X6" s="19">
        <v>4</v>
      </c>
      <c r="Y6" s="19">
        <f>SUM(T6:X7)</f>
        <v>15</v>
      </c>
    </row>
    <row r="7" spans="3:25" x14ac:dyDescent="0.2">
      <c r="C7" s="31"/>
      <c r="D7" s="42"/>
      <c r="E7" s="27"/>
      <c r="F7" s="33"/>
      <c r="G7" s="27"/>
      <c r="H7" s="27"/>
      <c r="I7" s="28"/>
      <c r="K7" s="31"/>
      <c r="L7" s="42"/>
      <c r="M7" s="27"/>
      <c r="N7" s="33"/>
      <c r="O7" s="27"/>
      <c r="P7" s="27"/>
      <c r="Q7" s="28"/>
      <c r="S7" s="22"/>
      <c r="T7" s="49"/>
      <c r="U7" s="18"/>
      <c r="V7" s="18"/>
      <c r="W7" s="18"/>
      <c r="X7" s="18"/>
      <c r="Y7" s="20"/>
    </row>
    <row r="8" spans="3:25" x14ac:dyDescent="0.2">
      <c r="C8" s="25" t="s">
        <v>4</v>
      </c>
      <c r="D8" s="26">
        <v>0.33</v>
      </c>
      <c r="E8" s="41">
        <v>1</v>
      </c>
      <c r="F8" s="26">
        <v>2</v>
      </c>
      <c r="G8" s="26">
        <v>2</v>
      </c>
      <c r="H8" s="26">
        <v>2</v>
      </c>
      <c r="I8" s="28">
        <f>SUM(D8:H9)</f>
        <v>7.33</v>
      </c>
      <c r="K8" s="25" t="s">
        <v>4</v>
      </c>
      <c r="L8" s="26">
        <v>0.2</v>
      </c>
      <c r="M8" s="41">
        <v>1</v>
      </c>
      <c r="N8" s="26">
        <v>2</v>
      </c>
      <c r="O8" s="26">
        <v>5</v>
      </c>
      <c r="P8" s="26">
        <v>0.33</v>
      </c>
      <c r="Q8" s="28">
        <f>SUM(L8:P9)</f>
        <v>8.5299999999999994</v>
      </c>
      <c r="S8" s="15" t="s">
        <v>4</v>
      </c>
      <c r="T8" s="17">
        <v>0.33</v>
      </c>
      <c r="U8" s="50">
        <v>1</v>
      </c>
      <c r="V8" s="17">
        <v>3</v>
      </c>
      <c r="W8" s="17">
        <v>4</v>
      </c>
      <c r="X8" s="17">
        <v>2</v>
      </c>
      <c r="Y8" s="19">
        <f>SUM(T8:X9)</f>
        <v>10.33</v>
      </c>
    </row>
    <row r="9" spans="3:25" x14ac:dyDescent="0.2">
      <c r="C9" s="25"/>
      <c r="D9" s="27"/>
      <c r="E9" s="42"/>
      <c r="F9" s="27"/>
      <c r="G9" s="27"/>
      <c r="H9" s="27"/>
      <c r="I9" s="28"/>
      <c r="K9" s="25"/>
      <c r="L9" s="27"/>
      <c r="M9" s="42"/>
      <c r="N9" s="27"/>
      <c r="O9" s="27"/>
      <c r="P9" s="27"/>
      <c r="Q9" s="28"/>
      <c r="S9" s="16"/>
      <c r="T9" s="18"/>
      <c r="U9" s="49"/>
      <c r="V9" s="18"/>
      <c r="W9" s="18"/>
      <c r="X9" s="18"/>
      <c r="Y9" s="20"/>
    </row>
    <row r="10" spans="3:25" ht="15" customHeight="1" x14ac:dyDescent="0.2">
      <c r="C10" s="29" t="s">
        <v>2</v>
      </c>
      <c r="D10" s="26">
        <v>0.2</v>
      </c>
      <c r="E10" s="26">
        <v>0.5</v>
      </c>
      <c r="F10" s="41">
        <v>1</v>
      </c>
      <c r="G10" s="26">
        <v>0.5</v>
      </c>
      <c r="H10" s="26">
        <v>0.33</v>
      </c>
      <c r="I10" s="28">
        <f>SUM(D10:H11)</f>
        <v>2.5300000000000002</v>
      </c>
      <c r="K10" s="29" t="s">
        <v>2</v>
      </c>
      <c r="L10" s="26">
        <v>0.33</v>
      </c>
      <c r="M10" s="26">
        <v>0.5</v>
      </c>
      <c r="N10" s="41">
        <v>1</v>
      </c>
      <c r="O10" s="26">
        <v>2</v>
      </c>
      <c r="P10" s="26">
        <v>0.5</v>
      </c>
      <c r="Q10" s="28">
        <f>SUM(L10:P11)</f>
        <v>4.33</v>
      </c>
      <c r="S10" s="21" t="s">
        <v>2</v>
      </c>
      <c r="T10" s="17">
        <v>0.5</v>
      </c>
      <c r="U10" s="17">
        <v>0.33</v>
      </c>
      <c r="V10" s="50">
        <v>1</v>
      </c>
      <c r="W10" s="17">
        <v>5</v>
      </c>
      <c r="X10" s="17">
        <v>2</v>
      </c>
      <c r="Y10" s="19">
        <f>SUM(T10:X11)</f>
        <v>8.83</v>
      </c>
    </row>
    <row r="11" spans="3:25" x14ac:dyDescent="0.2">
      <c r="C11" s="29"/>
      <c r="D11" s="27"/>
      <c r="E11" s="27"/>
      <c r="F11" s="42"/>
      <c r="G11" s="27"/>
      <c r="H11" s="27"/>
      <c r="I11" s="28"/>
      <c r="K11" s="29"/>
      <c r="L11" s="27"/>
      <c r="M11" s="27"/>
      <c r="N11" s="42"/>
      <c r="O11" s="27"/>
      <c r="P11" s="27"/>
      <c r="Q11" s="28"/>
      <c r="S11" s="22"/>
      <c r="T11" s="18"/>
      <c r="U11" s="18"/>
      <c r="V11" s="49"/>
      <c r="W11" s="18"/>
      <c r="X11" s="18"/>
      <c r="Y11" s="20"/>
    </row>
    <row r="12" spans="3:25" x14ac:dyDescent="0.2">
      <c r="C12" s="25" t="s">
        <v>0</v>
      </c>
      <c r="D12" s="26">
        <v>0.2</v>
      </c>
      <c r="E12" s="26">
        <v>0.5</v>
      </c>
      <c r="F12" s="26">
        <v>2</v>
      </c>
      <c r="G12" s="41">
        <v>1</v>
      </c>
      <c r="H12" s="26">
        <v>0.5</v>
      </c>
      <c r="I12" s="28">
        <f>SUM(D12:H13)</f>
        <v>4.2</v>
      </c>
      <c r="K12" s="25" t="s">
        <v>0</v>
      </c>
      <c r="L12" s="26">
        <v>0.25</v>
      </c>
      <c r="M12" s="26">
        <v>0.2</v>
      </c>
      <c r="N12" s="26">
        <v>0.5</v>
      </c>
      <c r="O12" s="41">
        <v>1</v>
      </c>
      <c r="P12" s="26">
        <v>0.5</v>
      </c>
      <c r="Q12" s="28">
        <f>SUM(L12:P13)</f>
        <v>2.4500000000000002</v>
      </c>
      <c r="S12" s="15" t="s">
        <v>0</v>
      </c>
      <c r="T12" s="17">
        <v>0.2</v>
      </c>
      <c r="U12" s="17">
        <v>0.5</v>
      </c>
      <c r="V12" s="17">
        <v>0.2</v>
      </c>
      <c r="W12" s="50">
        <v>1</v>
      </c>
      <c r="X12" s="17">
        <v>0.33</v>
      </c>
      <c r="Y12" s="19">
        <f>SUM(T12:X13)</f>
        <v>2.23</v>
      </c>
    </row>
    <row r="13" spans="3:25" x14ac:dyDescent="0.2">
      <c r="C13" s="25"/>
      <c r="D13" s="27"/>
      <c r="E13" s="27"/>
      <c r="F13" s="27"/>
      <c r="G13" s="42"/>
      <c r="H13" s="27"/>
      <c r="I13" s="28"/>
      <c r="K13" s="25"/>
      <c r="L13" s="27"/>
      <c r="M13" s="27"/>
      <c r="N13" s="27"/>
      <c r="O13" s="42"/>
      <c r="P13" s="27"/>
      <c r="Q13" s="28"/>
      <c r="S13" s="16"/>
      <c r="T13" s="18"/>
      <c r="U13" s="18"/>
      <c r="V13" s="18"/>
      <c r="W13" s="49"/>
      <c r="X13" s="18"/>
      <c r="Y13" s="20"/>
    </row>
    <row r="14" spans="3:25" x14ac:dyDescent="0.2">
      <c r="C14" s="25" t="s">
        <v>1</v>
      </c>
      <c r="D14" s="26">
        <v>0.33333333333333331</v>
      </c>
      <c r="E14" s="26">
        <v>0.5</v>
      </c>
      <c r="F14" s="26">
        <v>3</v>
      </c>
      <c r="G14" s="26">
        <v>2</v>
      </c>
      <c r="H14" s="41">
        <v>1</v>
      </c>
      <c r="I14" s="28">
        <f>SUM(D14:H15)</f>
        <v>6.833333333333333</v>
      </c>
      <c r="K14" s="25" t="s">
        <v>1</v>
      </c>
      <c r="L14" s="26">
        <v>2</v>
      </c>
      <c r="M14" s="26">
        <v>3</v>
      </c>
      <c r="N14" s="26">
        <v>2</v>
      </c>
      <c r="O14" s="26">
        <v>2</v>
      </c>
      <c r="P14" s="41">
        <v>1</v>
      </c>
      <c r="Q14" s="28">
        <f>SUM(L14:P15)</f>
        <v>10</v>
      </c>
      <c r="S14" s="15" t="s">
        <v>1</v>
      </c>
      <c r="T14" s="17">
        <v>0.25</v>
      </c>
      <c r="U14" s="17">
        <v>0.5</v>
      </c>
      <c r="V14" s="17">
        <v>0.5</v>
      </c>
      <c r="W14" s="17">
        <v>3</v>
      </c>
      <c r="X14" s="50">
        <v>1</v>
      </c>
      <c r="Y14" s="19">
        <f>SUM(T14:X15)</f>
        <v>5.25</v>
      </c>
    </row>
    <row r="15" spans="3:25" x14ac:dyDescent="0.2">
      <c r="C15" s="25"/>
      <c r="D15" s="27"/>
      <c r="E15" s="27"/>
      <c r="F15" s="27"/>
      <c r="G15" s="27"/>
      <c r="H15" s="42"/>
      <c r="I15" s="28"/>
      <c r="K15" s="25"/>
      <c r="L15" s="27"/>
      <c r="M15" s="27"/>
      <c r="N15" s="27"/>
      <c r="O15" s="27"/>
      <c r="P15" s="42"/>
      <c r="Q15" s="28"/>
      <c r="S15" s="16"/>
      <c r="T15" s="18"/>
      <c r="U15" s="18"/>
      <c r="V15" s="18"/>
      <c r="W15" s="18"/>
      <c r="X15" s="49"/>
      <c r="Y15" s="20"/>
    </row>
    <row r="16" spans="3:25" x14ac:dyDescent="0.2">
      <c r="C16" s="9" t="s">
        <v>5</v>
      </c>
      <c r="D16" s="3">
        <f>SUM(D6:D15)</f>
        <v>2.0633333333333335</v>
      </c>
      <c r="E16" s="3">
        <f>SUM(E6:E15)</f>
        <v>5.5</v>
      </c>
      <c r="F16" s="3">
        <f>SUM(F6:F15)</f>
        <v>13</v>
      </c>
      <c r="G16" s="3">
        <f>SUM(G6:G15)</f>
        <v>10.5</v>
      </c>
      <c r="H16" s="3">
        <f>SUM(H6:H15)</f>
        <v>6.83</v>
      </c>
    </row>
    <row r="20" spans="3:8" ht="15" customHeight="1" x14ac:dyDescent="0.2">
      <c r="C20" s="44" t="s">
        <v>7</v>
      </c>
      <c r="D20" s="44"/>
    </row>
    <row r="22" spans="3:8" x14ac:dyDescent="0.2">
      <c r="D22" s="36" t="s">
        <v>3</v>
      </c>
      <c r="E22" s="36" t="s">
        <v>4</v>
      </c>
      <c r="F22" s="34" t="s">
        <v>2</v>
      </c>
      <c r="G22" s="34" t="s">
        <v>9</v>
      </c>
      <c r="H22" s="36" t="s">
        <v>1</v>
      </c>
    </row>
    <row r="23" spans="3:8" x14ac:dyDescent="0.2">
      <c r="D23" s="37"/>
      <c r="E23" s="37"/>
      <c r="F23" s="35"/>
      <c r="G23" s="35"/>
      <c r="H23" s="37"/>
    </row>
    <row r="24" spans="3:8" x14ac:dyDescent="0.2">
      <c r="C24" s="34" t="s">
        <v>3</v>
      </c>
      <c r="D24" s="26">
        <f>D6/D16</f>
        <v>0.48465266558966069</v>
      </c>
      <c r="E24" s="26">
        <f>E6/E16</f>
        <v>0.54545454545454541</v>
      </c>
      <c r="F24" s="26">
        <f>F6/F16</f>
        <v>0.38461538461538464</v>
      </c>
      <c r="G24" s="26">
        <f>G6/G16</f>
        <v>0.47619047619047616</v>
      </c>
      <c r="H24" s="26">
        <f>H6/H16</f>
        <v>0.43923865300146414</v>
      </c>
    </row>
    <row r="25" spans="3:8" x14ac:dyDescent="0.2">
      <c r="C25" s="35"/>
      <c r="D25" s="27"/>
      <c r="E25" s="27"/>
      <c r="F25" s="27"/>
      <c r="G25" s="27"/>
      <c r="H25" s="27"/>
    </row>
    <row r="26" spans="3:8" ht="15" customHeight="1" x14ac:dyDescent="0.2">
      <c r="C26" s="36" t="s">
        <v>4</v>
      </c>
      <c r="D26" s="26">
        <f>D8/D16</f>
        <v>0.15993537964458804</v>
      </c>
      <c r="E26" s="26">
        <f>E8/E16</f>
        <v>0.18181818181818182</v>
      </c>
      <c r="F26" s="26">
        <f>F8/F16</f>
        <v>0.15384615384615385</v>
      </c>
      <c r="G26" s="26">
        <f>G8/G16</f>
        <v>0.19047619047619047</v>
      </c>
      <c r="H26" s="26">
        <f>H8/H16</f>
        <v>0.29282576866764276</v>
      </c>
    </row>
    <row r="27" spans="3:8" x14ac:dyDescent="0.2">
      <c r="C27" s="37"/>
      <c r="D27" s="27"/>
      <c r="E27" s="27"/>
      <c r="F27" s="27"/>
      <c r="G27" s="27"/>
      <c r="H27" s="27"/>
    </row>
    <row r="28" spans="3:8" x14ac:dyDescent="0.2">
      <c r="C28" s="34" t="s">
        <v>2</v>
      </c>
      <c r="D28" s="26">
        <f>D10/D16</f>
        <v>9.6930533117932149E-2</v>
      </c>
      <c r="E28" s="26">
        <f>E10/E16</f>
        <v>9.0909090909090912E-2</v>
      </c>
      <c r="F28" s="26">
        <f>F10/F16</f>
        <v>7.6923076923076927E-2</v>
      </c>
      <c r="G28" s="26">
        <f>G10/G16</f>
        <v>4.7619047619047616E-2</v>
      </c>
      <c r="H28" s="26">
        <f>H10/H16</f>
        <v>4.8316251830161056E-2</v>
      </c>
    </row>
    <row r="29" spans="3:8" x14ac:dyDescent="0.2">
      <c r="C29" s="35"/>
      <c r="D29" s="27"/>
      <c r="E29" s="27"/>
      <c r="F29" s="27"/>
      <c r="G29" s="27"/>
      <c r="H29" s="27"/>
    </row>
    <row r="30" spans="3:8" x14ac:dyDescent="0.2">
      <c r="C30" s="36" t="s">
        <v>9</v>
      </c>
      <c r="D30" s="26">
        <f>D12/H12</f>
        <v>0.4</v>
      </c>
      <c r="E30" s="26">
        <f>E12/E16</f>
        <v>9.0909090909090912E-2</v>
      </c>
      <c r="F30" s="26">
        <f>F12/F16</f>
        <v>0.15384615384615385</v>
      </c>
      <c r="G30" s="26">
        <f>G12/G16</f>
        <v>9.5238095238095233E-2</v>
      </c>
      <c r="H30" s="26">
        <f>H12/H16</f>
        <v>7.320644216691069E-2</v>
      </c>
    </row>
    <row r="31" spans="3:8" x14ac:dyDescent="0.2">
      <c r="C31" s="37"/>
      <c r="D31" s="27"/>
      <c r="E31" s="27"/>
      <c r="F31" s="27"/>
      <c r="G31" s="27"/>
      <c r="H31" s="27"/>
    </row>
    <row r="32" spans="3:8" x14ac:dyDescent="0.2">
      <c r="C32" s="36" t="s">
        <v>1</v>
      </c>
      <c r="D32" s="26">
        <f>D14/D16</f>
        <v>0.16155088852988689</v>
      </c>
      <c r="E32" s="26">
        <f>E14/E16</f>
        <v>9.0909090909090912E-2</v>
      </c>
      <c r="F32" s="26">
        <f>F14/F16</f>
        <v>0.23076923076923078</v>
      </c>
      <c r="G32" s="26">
        <f>G14/G16</f>
        <v>0.19047619047619047</v>
      </c>
      <c r="H32" s="26">
        <f>H14/H16</f>
        <v>0.14641288433382138</v>
      </c>
    </row>
    <row r="33" spans="3:8" x14ac:dyDescent="0.2">
      <c r="C33" s="37"/>
      <c r="D33" s="27"/>
      <c r="E33" s="27"/>
      <c r="F33" s="27"/>
      <c r="G33" s="27"/>
      <c r="H33" s="27"/>
    </row>
    <row r="37" spans="3:8" x14ac:dyDescent="0.2">
      <c r="C37" s="44" t="s">
        <v>8</v>
      </c>
      <c r="D37" s="44"/>
    </row>
    <row r="39" spans="3:8" x14ac:dyDescent="0.2">
      <c r="C39" s="34" t="s">
        <v>3</v>
      </c>
      <c r="D39" s="26">
        <f>SUM(D24:H25)/5</f>
        <v>0.46603034497030621</v>
      </c>
    </row>
    <row r="40" spans="3:8" x14ac:dyDescent="0.2">
      <c r="C40" s="35"/>
      <c r="D40" s="27"/>
    </row>
    <row r="41" spans="3:8" x14ac:dyDescent="0.2">
      <c r="C41" s="36" t="s">
        <v>4</v>
      </c>
      <c r="D41" s="26">
        <f>SUM(D26:H27)/5</f>
        <v>0.19578033489055141</v>
      </c>
    </row>
    <row r="42" spans="3:8" x14ac:dyDescent="0.2">
      <c r="C42" s="37"/>
      <c r="D42" s="27"/>
    </row>
    <row r="43" spans="3:8" x14ac:dyDescent="0.2">
      <c r="C43" s="34" t="s">
        <v>2</v>
      </c>
      <c r="D43" s="26">
        <f>SUM(D28:H29)/5</f>
        <v>7.2139600079861727E-2</v>
      </c>
    </row>
    <row r="44" spans="3:8" x14ac:dyDescent="0.2">
      <c r="C44" s="35"/>
      <c r="D44" s="27"/>
    </row>
    <row r="45" spans="3:8" x14ac:dyDescent="0.2">
      <c r="C45" s="36" t="s">
        <v>9</v>
      </c>
      <c r="D45" s="26">
        <f>SUM(D30:H31)/5</f>
        <v>0.16263995643205015</v>
      </c>
    </row>
    <row r="46" spans="3:8" x14ac:dyDescent="0.2">
      <c r="C46" s="37"/>
      <c r="D46" s="27"/>
    </row>
    <row r="47" spans="3:8" x14ac:dyDescent="0.2">
      <c r="C47" s="36" t="s">
        <v>1</v>
      </c>
      <c r="D47" s="26">
        <f>SUM(D32:H33)/5</f>
        <v>0.16402365700364407</v>
      </c>
    </row>
    <row r="48" spans="3:8" x14ac:dyDescent="0.2">
      <c r="C48" s="37"/>
      <c r="D48" s="27"/>
    </row>
    <row r="50" spans="3:16" x14ac:dyDescent="0.2">
      <c r="C50" s="45" t="s">
        <v>28</v>
      </c>
    </row>
    <row r="52" spans="3:16" x14ac:dyDescent="0.2">
      <c r="C52" s="9" t="s">
        <v>3</v>
      </c>
      <c r="D52" s="9">
        <v>1</v>
      </c>
      <c r="E52" s="9">
        <v>2</v>
      </c>
      <c r="F52" s="9">
        <v>3</v>
      </c>
      <c r="H52" s="11" t="s">
        <v>2</v>
      </c>
      <c r="I52" s="11">
        <v>1</v>
      </c>
      <c r="J52" s="9">
        <v>2</v>
      </c>
      <c r="K52" s="9">
        <v>3</v>
      </c>
      <c r="M52" s="9" t="s">
        <v>1</v>
      </c>
      <c r="N52" s="9">
        <v>1</v>
      </c>
      <c r="O52" s="9">
        <v>2</v>
      </c>
      <c r="P52" s="9">
        <v>3</v>
      </c>
    </row>
    <row r="53" spans="3:16" x14ac:dyDescent="0.2">
      <c r="C53" s="9">
        <v>1</v>
      </c>
      <c r="D53" s="13">
        <v>1</v>
      </c>
      <c r="E53" s="13">
        <f>I6/Q6</f>
        <v>1.2592592592592593</v>
      </c>
      <c r="F53" s="13">
        <f>I6/Y6</f>
        <v>1.1333333333333333</v>
      </c>
      <c r="H53" s="11">
        <v>1</v>
      </c>
      <c r="I53" s="7">
        <v>1</v>
      </c>
      <c r="J53" s="3">
        <f>I10/Q10</f>
        <v>0.58429561200923796</v>
      </c>
      <c r="K53" s="3">
        <f>I10/Y10</f>
        <v>0.28652321630804078</v>
      </c>
      <c r="M53" s="9">
        <v>1</v>
      </c>
      <c r="N53" s="3">
        <v>1</v>
      </c>
      <c r="O53" s="3">
        <f>I14/Q14</f>
        <v>0.68333333333333335</v>
      </c>
      <c r="P53" s="3">
        <f>I14/Y14</f>
        <v>1.3015873015873016</v>
      </c>
    </row>
    <row r="54" spans="3:16" x14ac:dyDescent="0.2">
      <c r="C54" s="9">
        <v>2</v>
      </c>
      <c r="D54" s="3">
        <f>Q6/I6</f>
        <v>0.79411764705882348</v>
      </c>
      <c r="E54" s="3">
        <v>1</v>
      </c>
      <c r="F54" s="3">
        <f>Q6/Y6</f>
        <v>0.9</v>
      </c>
      <c r="H54" s="11">
        <v>2</v>
      </c>
      <c r="I54" s="7">
        <f>Q10/I10</f>
        <v>1.7114624505928853</v>
      </c>
      <c r="J54" s="3">
        <v>1</v>
      </c>
      <c r="K54" s="3">
        <f>Q10/Y10</f>
        <v>0.49037372593431483</v>
      </c>
      <c r="M54" s="9">
        <v>2</v>
      </c>
      <c r="N54" s="3">
        <f>Q14/Y14</f>
        <v>1.9047619047619047</v>
      </c>
      <c r="O54" s="3">
        <v>1</v>
      </c>
      <c r="P54" s="3">
        <f>Q14/Y14</f>
        <v>1.9047619047619047</v>
      </c>
    </row>
    <row r="55" spans="3:16" x14ac:dyDescent="0.2">
      <c r="C55" s="9">
        <v>3</v>
      </c>
      <c r="D55" s="3">
        <f>Y6/I6</f>
        <v>0.88235294117647056</v>
      </c>
      <c r="E55" s="3">
        <f>Y6/Q6</f>
        <v>1.1111111111111112</v>
      </c>
      <c r="F55" s="3">
        <v>1</v>
      </c>
      <c r="H55" s="11">
        <v>3</v>
      </c>
      <c r="I55" s="7">
        <f>Y10/I10</f>
        <v>3.4901185770750986</v>
      </c>
      <c r="J55" s="3">
        <f>Y10/Q10</f>
        <v>2.0392609699769051</v>
      </c>
      <c r="K55" s="3">
        <v>1</v>
      </c>
      <c r="M55" s="9">
        <v>3</v>
      </c>
      <c r="N55" s="3">
        <v>0.22</v>
      </c>
      <c r="O55" s="3">
        <f>Y14/Q14</f>
        <v>0.52500000000000002</v>
      </c>
      <c r="P55" s="3">
        <v>1</v>
      </c>
    </row>
    <row r="56" spans="3:16" x14ac:dyDescent="0.2">
      <c r="C56" s="9" t="s">
        <v>5</v>
      </c>
      <c r="D56" s="3">
        <f>SUM(D53:D55)</f>
        <v>2.6764705882352939</v>
      </c>
      <c r="E56" s="3">
        <f>SUM(E53:E55)</f>
        <v>3.3703703703703707</v>
      </c>
      <c r="F56" s="3">
        <f>SUM(F53:F55)</f>
        <v>3.0333333333333332</v>
      </c>
      <c r="H56" s="11" t="s">
        <v>5</v>
      </c>
      <c r="I56" s="7">
        <f>SUM(I53:I55)</f>
        <v>6.2015810276679844</v>
      </c>
      <c r="J56" s="3">
        <f t="shared" ref="J56:K56" si="0">SUM(J53:J55)</f>
        <v>3.6235565819861431</v>
      </c>
      <c r="K56" s="3">
        <f t="shared" si="0"/>
        <v>1.7768969422423555</v>
      </c>
      <c r="M56" s="9" t="s">
        <v>5</v>
      </c>
      <c r="N56" s="3">
        <f>SUM(N53:N55)</f>
        <v>3.1247619047619049</v>
      </c>
      <c r="O56" s="3">
        <f t="shared" ref="O56:P56" si="1">SUM(O53:O55)</f>
        <v>2.2083333333333335</v>
      </c>
      <c r="P56" s="3">
        <f t="shared" si="1"/>
        <v>4.2063492063492065</v>
      </c>
    </row>
    <row r="58" spans="3:16" x14ac:dyDescent="0.2">
      <c r="C58" s="9" t="s">
        <v>4</v>
      </c>
      <c r="D58" s="9">
        <v>1</v>
      </c>
      <c r="E58" s="9">
        <v>2</v>
      </c>
      <c r="F58" s="9">
        <v>3</v>
      </c>
      <c r="H58" s="9" t="s">
        <v>9</v>
      </c>
      <c r="I58" s="9">
        <v>1</v>
      </c>
      <c r="J58" s="9">
        <v>2</v>
      </c>
      <c r="K58" s="9">
        <v>3</v>
      </c>
    </row>
    <row r="59" spans="3:16" x14ac:dyDescent="0.2">
      <c r="C59" s="9">
        <v>1</v>
      </c>
      <c r="D59" s="13">
        <v>1</v>
      </c>
      <c r="E59" s="13">
        <f>I8/Q8</f>
        <v>0.85932004689331776</v>
      </c>
      <c r="F59" s="13">
        <f>I8/Y8</f>
        <v>0.70958373668925456</v>
      </c>
      <c r="H59" s="9">
        <v>1</v>
      </c>
      <c r="I59" s="3">
        <v>1</v>
      </c>
      <c r="J59" s="3">
        <f>I12/Q12</f>
        <v>1.7142857142857142</v>
      </c>
      <c r="K59" s="3">
        <f>I12/Y12</f>
        <v>1.883408071748879</v>
      </c>
    </row>
    <row r="60" spans="3:16" x14ac:dyDescent="0.2">
      <c r="C60" s="9">
        <v>2</v>
      </c>
      <c r="D60" s="3">
        <f>Q8/I8</f>
        <v>1.1637107776261937</v>
      </c>
      <c r="E60" s="3">
        <v>1</v>
      </c>
      <c r="F60" s="3">
        <f>Q8/Y8</f>
        <v>0.82575024201355274</v>
      </c>
      <c r="H60" s="9">
        <v>2</v>
      </c>
      <c r="I60" s="3">
        <f>Q12/I12</f>
        <v>0.58333333333333337</v>
      </c>
      <c r="J60" s="3">
        <v>1</v>
      </c>
      <c r="K60" s="3">
        <f>Q12/Y12</f>
        <v>1.0986547085201794</v>
      </c>
    </row>
    <row r="61" spans="3:16" x14ac:dyDescent="0.2">
      <c r="C61" s="9">
        <v>3</v>
      </c>
      <c r="D61" s="3">
        <f>Y8/I8</f>
        <v>1.4092769440654842</v>
      </c>
      <c r="E61" s="3">
        <f>Y8/Q8</f>
        <v>1.2110199296600235</v>
      </c>
      <c r="F61" s="3">
        <v>1</v>
      </c>
      <c r="H61" s="9">
        <v>3</v>
      </c>
      <c r="I61" s="3">
        <f>Y12/I12</f>
        <v>0.53095238095238095</v>
      </c>
      <c r="J61" s="3">
        <f>Y12/Q12</f>
        <v>0.91020408163265298</v>
      </c>
      <c r="K61" s="3">
        <v>1</v>
      </c>
    </row>
    <row r="62" spans="3:16" x14ac:dyDescent="0.2">
      <c r="C62" s="9" t="s">
        <v>5</v>
      </c>
      <c r="D62" s="3">
        <f>SUM(D59:D61)</f>
        <v>3.5729877216916779</v>
      </c>
      <c r="E62" s="3">
        <f t="shared" ref="E62:F62" si="2">SUM(E59:E61)</f>
        <v>3.070339976553341</v>
      </c>
      <c r="F62" s="3">
        <f t="shared" si="2"/>
        <v>2.5353339787028073</v>
      </c>
      <c r="H62" s="9" t="s">
        <v>5</v>
      </c>
      <c r="I62" s="3">
        <f>SUM(I59:I61)</f>
        <v>2.1142857142857143</v>
      </c>
      <c r="J62" s="3">
        <f t="shared" ref="J62:K62" si="3">SUM(J59:J61)</f>
        <v>3.6244897959183673</v>
      </c>
      <c r="K62" s="3">
        <f t="shared" si="3"/>
        <v>3.9820627802690582</v>
      </c>
    </row>
    <row r="65" spans="3:16" x14ac:dyDescent="0.2">
      <c r="C65" s="45" t="s">
        <v>7</v>
      </c>
    </row>
    <row r="67" spans="3:16" x14ac:dyDescent="0.2">
      <c r="C67" s="9" t="s">
        <v>3</v>
      </c>
      <c r="D67" s="9">
        <v>1</v>
      </c>
      <c r="E67" s="9">
        <v>2</v>
      </c>
      <c r="F67" s="9">
        <v>3</v>
      </c>
      <c r="H67" s="11" t="s">
        <v>2</v>
      </c>
      <c r="I67" s="11">
        <v>1</v>
      </c>
      <c r="J67" s="9">
        <v>2</v>
      </c>
      <c r="K67" s="9">
        <v>3</v>
      </c>
      <c r="M67" s="9" t="s">
        <v>1</v>
      </c>
      <c r="N67" s="9">
        <v>1</v>
      </c>
      <c r="O67" s="9">
        <v>2</v>
      </c>
      <c r="P67" s="9">
        <v>3</v>
      </c>
    </row>
    <row r="68" spans="3:16" x14ac:dyDescent="0.2">
      <c r="C68" s="9">
        <v>1</v>
      </c>
      <c r="D68" s="3">
        <f>D53/D56</f>
        <v>0.37362637362637363</v>
      </c>
      <c r="E68" s="3">
        <f>E53/E56</f>
        <v>0.37362637362637363</v>
      </c>
      <c r="F68" s="3">
        <f>F53/F56</f>
        <v>0.37362637362637363</v>
      </c>
      <c r="H68" s="11">
        <v>1</v>
      </c>
      <c r="I68" s="7">
        <f>I53/I56</f>
        <v>0.16124920331421286</v>
      </c>
      <c r="J68" s="3">
        <f>J53/J56</f>
        <v>0.16124920331421291</v>
      </c>
      <c r="K68" s="3">
        <f>K53/K56</f>
        <v>0.16124920331421289</v>
      </c>
      <c r="M68" s="9">
        <v>1</v>
      </c>
      <c r="N68" s="3">
        <f>N53/N56</f>
        <v>0.32002438281011886</v>
      </c>
      <c r="O68" s="3">
        <f>O53/O56</f>
        <v>0.30943396226415093</v>
      </c>
      <c r="P68" s="3">
        <f>P53/P56</f>
        <v>0.30943396226415093</v>
      </c>
    </row>
    <row r="69" spans="3:16" x14ac:dyDescent="0.2">
      <c r="C69" s="9">
        <v>2</v>
      </c>
      <c r="D69" s="3">
        <f>D54/D56</f>
        <v>0.2967032967032967</v>
      </c>
      <c r="E69" s="3">
        <f>E54/E56</f>
        <v>0.29670329670329665</v>
      </c>
      <c r="F69" s="3">
        <f>F54/F56</f>
        <v>0.2967032967032967</v>
      </c>
      <c r="H69" s="11">
        <v>2</v>
      </c>
      <c r="I69" s="7">
        <f>I54/I56</f>
        <v>0.27597195666029317</v>
      </c>
      <c r="J69" s="3">
        <f>J54/J56</f>
        <v>0.27597195666029317</v>
      </c>
      <c r="K69" s="3">
        <f>K54/K56</f>
        <v>0.27597195666029317</v>
      </c>
      <c r="M69" s="9">
        <v>2</v>
      </c>
      <c r="N69" s="3">
        <f>N54/N56</f>
        <v>0.6095702529716549</v>
      </c>
      <c r="O69" s="3">
        <f>O54/O56</f>
        <v>0.45283018867924524</v>
      </c>
      <c r="P69" s="3">
        <f>P54/P56</f>
        <v>0.45283018867924524</v>
      </c>
    </row>
    <row r="70" spans="3:16" x14ac:dyDescent="0.2">
      <c r="C70" s="9">
        <v>3</v>
      </c>
      <c r="D70" s="3">
        <f>D55/D56</f>
        <v>0.32967032967032966</v>
      </c>
      <c r="E70" s="3">
        <f>E55/E56</f>
        <v>0.32967032967032966</v>
      </c>
      <c r="F70" s="3">
        <f>F55/F56</f>
        <v>0.32967032967032966</v>
      </c>
      <c r="H70" s="11">
        <v>3</v>
      </c>
      <c r="I70" s="7">
        <f>I55/I56</f>
        <v>0.56277884002549394</v>
      </c>
      <c r="J70" s="3">
        <f>J55/J56</f>
        <v>0.56277884002549394</v>
      </c>
      <c r="K70" s="3">
        <f>K55/K56</f>
        <v>0.56277884002549394</v>
      </c>
      <c r="M70" s="9">
        <v>3</v>
      </c>
      <c r="N70" s="3">
        <f>N55/N56</f>
        <v>7.0405364218226144E-2</v>
      </c>
      <c r="O70" s="3">
        <f>O55/O56</f>
        <v>0.23773584905660378</v>
      </c>
      <c r="P70" s="3">
        <f>P55/P56</f>
        <v>0.23773584905660378</v>
      </c>
    </row>
    <row r="72" spans="3:16" x14ac:dyDescent="0.2">
      <c r="C72" s="9" t="s">
        <v>4</v>
      </c>
      <c r="D72" s="9">
        <v>1</v>
      </c>
      <c r="E72" s="9">
        <v>2</v>
      </c>
      <c r="F72" s="9">
        <v>3</v>
      </c>
      <c r="H72" s="9" t="s">
        <v>9</v>
      </c>
      <c r="I72" s="9">
        <v>1</v>
      </c>
      <c r="J72" s="9">
        <v>2</v>
      </c>
      <c r="K72" s="9">
        <v>3</v>
      </c>
    </row>
    <row r="73" spans="3:16" x14ac:dyDescent="0.2">
      <c r="C73" s="9">
        <v>1</v>
      </c>
      <c r="D73" s="3">
        <f>D59/D62</f>
        <v>0.27987781596029021</v>
      </c>
      <c r="E73" s="3">
        <f>E59/E62</f>
        <v>0.27987781596029021</v>
      </c>
      <c r="F73" s="3">
        <f>F59/F62</f>
        <v>0.27987781596029015</v>
      </c>
      <c r="H73" s="9">
        <v>1</v>
      </c>
      <c r="I73" s="3">
        <f>I59/I62</f>
        <v>0.47297297297297297</v>
      </c>
      <c r="J73" s="3">
        <f>J59/J62</f>
        <v>0.47297297297297297</v>
      </c>
      <c r="K73" s="3">
        <f>K59/K62</f>
        <v>0.47297297297297303</v>
      </c>
    </row>
    <row r="74" spans="3:16" x14ac:dyDescent="0.2">
      <c r="C74" s="9">
        <v>2</v>
      </c>
      <c r="D74" s="3">
        <f>D60/D62</f>
        <v>0.32569683085147005</v>
      </c>
      <c r="E74" s="3">
        <f>E60/E62</f>
        <v>0.32569683085147005</v>
      </c>
      <c r="F74" s="3">
        <f>F60/F62</f>
        <v>0.32569683085147</v>
      </c>
      <c r="H74" s="9">
        <v>2</v>
      </c>
      <c r="I74" s="3">
        <f>I60/I62</f>
        <v>0.27590090090090091</v>
      </c>
      <c r="J74" s="3">
        <f>J60/J62</f>
        <v>0.27590090090090091</v>
      </c>
      <c r="K74" s="3">
        <f>K60/K62</f>
        <v>0.27590090090090091</v>
      </c>
    </row>
    <row r="75" spans="3:16" x14ac:dyDescent="0.2">
      <c r="C75" s="9">
        <v>3</v>
      </c>
      <c r="D75" s="3">
        <f>D61/D62</f>
        <v>0.39442535318823979</v>
      </c>
      <c r="E75" s="3">
        <f>E61/E62</f>
        <v>0.39442535318823979</v>
      </c>
      <c r="F75" s="3">
        <f>F61/F62</f>
        <v>0.39442535318823979</v>
      </c>
      <c r="H75" s="9">
        <v>3</v>
      </c>
      <c r="I75" s="3">
        <f>I61/I62</f>
        <v>0.25112612612612611</v>
      </c>
      <c r="J75" s="3">
        <f>J61/J62</f>
        <v>0.25112612612612611</v>
      </c>
      <c r="K75" s="3">
        <f>K61/K62</f>
        <v>0.25112612612612611</v>
      </c>
    </row>
    <row r="77" spans="3:16" x14ac:dyDescent="0.2">
      <c r="C77" s="45" t="s">
        <v>29</v>
      </c>
    </row>
    <row r="79" spans="3:16" x14ac:dyDescent="0.2">
      <c r="C79" s="12" t="s">
        <v>10</v>
      </c>
      <c r="D79" s="1"/>
      <c r="F79" s="12" t="s">
        <v>12</v>
      </c>
      <c r="G79" s="1"/>
    </row>
    <row r="80" spans="3:16" x14ac:dyDescent="0.2">
      <c r="C80" s="9">
        <v>1</v>
      </c>
      <c r="D80" s="4">
        <f>SUM(D68:F68)/3</f>
        <v>0.37362637362637363</v>
      </c>
      <c r="F80" s="9">
        <v>1</v>
      </c>
      <c r="G80" s="4">
        <f>SUM(D73:F73)/3</f>
        <v>0.27987781596029021</v>
      </c>
    </row>
    <row r="81" spans="3:11" x14ac:dyDescent="0.2">
      <c r="C81" s="9">
        <v>2</v>
      </c>
      <c r="D81" s="3">
        <f>SUM(D69:F69)/3</f>
        <v>0.2967032967032967</v>
      </c>
      <c r="F81" s="9">
        <v>2</v>
      </c>
      <c r="G81" s="3">
        <f>SUM(D74:F74)/3</f>
        <v>0.32569683085147005</v>
      </c>
    </row>
    <row r="82" spans="3:11" x14ac:dyDescent="0.2">
      <c r="C82" s="9">
        <v>3</v>
      </c>
      <c r="D82" s="3">
        <f>SUM(D70:F70)/3</f>
        <v>0.32967032967032966</v>
      </c>
      <c r="F82" s="9">
        <v>3</v>
      </c>
      <c r="G82" s="3">
        <f>SUM(D75:F75)/3</f>
        <v>0.39442535318823979</v>
      </c>
    </row>
    <row r="84" spans="3:11" x14ac:dyDescent="0.2">
      <c r="C84" s="12" t="s">
        <v>11</v>
      </c>
      <c r="D84" s="1"/>
      <c r="F84" s="12" t="s">
        <v>13</v>
      </c>
      <c r="G84" s="1"/>
    </row>
    <row r="85" spans="3:11" x14ac:dyDescent="0.2">
      <c r="C85" s="9">
        <v>1</v>
      </c>
      <c r="D85" s="4">
        <f>SUM(J68:K68)/3</f>
        <v>0.10749946887614192</v>
      </c>
      <c r="F85" s="9">
        <v>1</v>
      </c>
      <c r="G85" s="4">
        <f>SUM(I73:J73)/3</f>
        <v>0.31531531531531531</v>
      </c>
    </row>
    <row r="86" spans="3:11" x14ac:dyDescent="0.2">
      <c r="C86" s="9">
        <v>2</v>
      </c>
      <c r="D86" s="3">
        <f>SUM(J69:K69)/3</f>
        <v>0.18398130444019545</v>
      </c>
      <c r="F86" s="9">
        <v>2</v>
      </c>
      <c r="G86" s="3">
        <f>SUM(I74:J74)/3</f>
        <v>0.18393393393393395</v>
      </c>
    </row>
    <row r="87" spans="3:11" x14ac:dyDescent="0.2">
      <c r="C87" s="9">
        <v>3</v>
      </c>
      <c r="D87" s="3">
        <f>SUM(J70:K70)/3</f>
        <v>0.37518589335032931</v>
      </c>
      <c r="F87" s="9">
        <v>3</v>
      </c>
      <c r="G87" s="3">
        <f>SUM(I75:J75)/3</f>
        <v>0.16741741741741742</v>
      </c>
    </row>
    <row r="89" spans="3:11" x14ac:dyDescent="0.2">
      <c r="C89" s="12" t="s">
        <v>14</v>
      </c>
      <c r="D89" s="1"/>
    </row>
    <row r="90" spans="3:11" x14ac:dyDescent="0.2">
      <c r="C90" s="9">
        <v>1</v>
      </c>
      <c r="D90" s="4">
        <f>SUM(N68:P68)/3</f>
        <v>0.31296410244614026</v>
      </c>
    </row>
    <row r="91" spans="3:11" x14ac:dyDescent="0.2">
      <c r="C91" s="9">
        <v>2</v>
      </c>
      <c r="D91" s="3">
        <f>SUM(N69:P69)/3</f>
        <v>0.50507687677671509</v>
      </c>
    </row>
    <row r="92" spans="3:11" x14ac:dyDescent="0.2">
      <c r="C92" s="9">
        <v>3</v>
      </c>
      <c r="D92" s="3">
        <f>SUM(N70:P70)/3</f>
        <v>0.18195902077714457</v>
      </c>
    </row>
    <row r="95" spans="3:11" x14ac:dyDescent="0.2">
      <c r="C95" s="44" t="s">
        <v>30</v>
      </c>
      <c r="D95" s="44"/>
      <c r="J95" s="44" t="s">
        <v>8</v>
      </c>
      <c r="K95" s="44"/>
    </row>
    <row r="97" spans="3:11" x14ac:dyDescent="0.2">
      <c r="C97" s="9" t="s">
        <v>15</v>
      </c>
      <c r="D97" s="9" t="s">
        <v>4</v>
      </c>
      <c r="E97" s="9" t="s">
        <v>16</v>
      </c>
      <c r="F97" s="30" t="s">
        <v>17</v>
      </c>
      <c r="G97" s="30"/>
      <c r="H97" s="9" t="s">
        <v>1</v>
      </c>
      <c r="J97" s="34" t="s">
        <v>3</v>
      </c>
      <c r="K97" s="26">
        <f>D39</f>
        <v>0.46603034497030621</v>
      </c>
    </row>
    <row r="98" spans="3:11" x14ac:dyDescent="0.2">
      <c r="C98" s="3">
        <f>D80</f>
        <v>0.37362637362637363</v>
      </c>
      <c r="D98" s="3">
        <f>G80</f>
        <v>0.27987781596029021</v>
      </c>
      <c r="E98" s="3">
        <f>D85</f>
        <v>0.10749946887614192</v>
      </c>
      <c r="F98" s="28">
        <f>G85</f>
        <v>0.31531531531531531</v>
      </c>
      <c r="G98" s="39"/>
      <c r="H98" s="3">
        <f>D90</f>
        <v>0.31296410244614026</v>
      </c>
      <c r="I98" s="2" t="s">
        <v>18</v>
      </c>
      <c r="J98" s="35"/>
      <c r="K98" s="27"/>
    </row>
    <row r="99" spans="3:11" x14ac:dyDescent="0.2">
      <c r="C99" s="3">
        <f>D81</f>
        <v>0.2967032967032967</v>
      </c>
      <c r="D99" s="3">
        <f>G81</f>
        <v>0.32569683085147005</v>
      </c>
      <c r="E99" s="3">
        <f>D86</f>
        <v>0.18398130444019545</v>
      </c>
      <c r="F99" s="28">
        <f>G86</f>
        <v>0.18393393393393395</v>
      </c>
      <c r="G99" s="39"/>
      <c r="H99" s="3">
        <f>D91</f>
        <v>0.50507687677671509</v>
      </c>
      <c r="J99" s="36" t="s">
        <v>4</v>
      </c>
      <c r="K99" s="26">
        <f>D41</f>
        <v>0.19578033489055141</v>
      </c>
    </row>
    <row r="100" spans="3:11" x14ac:dyDescent="0.2">
      <c r="C100" s="3">
        <f>D82</f>
        <v>0.32967032967032966</v>
      </c>
      <c r="D100" s="3">
        <f>G82</f>
        <v>0.39442535318823979</v>
      </c>
      <c r="E100" s="3">
        <f>D87</f>
        <v>0.37518589335032931</v>
      </c>
      <c r="F100" s="28">
        <f>G87</f>
        <v>0.16741741741741742</v>
      </c>
      <c r="G100" s="39"/>
      <c r="H100" s="3">
        <f>D92</f>
        <v>0.18195902077714457</v>
      </c>
      <c r="J100" s="37"/>
      <c r="K100" s="27"/>
    </row>
    <row r="101" spans="3:11" ht="15" customHeight="1" x14ac:dyDescent="0.2">
      <c r="J101" s="34" t="s">
        <v>2</v>
      </c>
      <c r="K101" s="26">
        <f>D43</f>
        <v>7.2139600079861727E-2</v>
      </c>
    </row>
    <row r="102" spans="3:11" x14ac:dyDescent="0.2">
      <c r="J102" s="35"/>
      <c r="K102" s="27"/>
    </row>
    <row r="103" spans="3:11" x14ac:dyDescent="0.2">
      <c r="C103" s="44" t="s">
        <v>31</v>
      </c>
      <c r="D103" s="44"/>
      <c r="J103" s="36" t="s">
        <v>9</v>
      </c>
      <c r="K103" s="26">
        <f>D45</f>
        <v>0.16263995643205015</v>
      </c>
    </row>
    <row r="104" spans="3:11" x14ac:dyDescent="0.2">
      <c r="J104" s="37"/>
      <c r="K104" s="27"/>
    </row>
    <row r="105" spans="3:11" x14ac:dyDescent="0.2">
      <c r="C105" s="9" t="s">
        <v>19</v>
      </c>
      <c r="D105" s="3">
        <f>(C98*K97)+(D98*K99)+(E98*K101)+(F98*K103)+(H98*K105)</f>
        <v>0.33928715476108767</v>
      </c>
      <c r="J105" s="36" t="s">
        <v>1</v>
      </c>
      <c r="K105" s="26">
        <f>D47</f>
        <v>0.16402365700364407</v>
      </c>
    </row>
    <row r="106" spans="3:11" x14ac:dyDescent="0.2">
      <c r="C106" s="9" t="s">
        <v>20</v>
      </c>
      <c r="D106" s="3">
        <f>(C99*K97)+(D99*K99)+(E99*K101)+(F99*K103)+(H99*K105)</f>
        <v>0.32806967545612986</v>
      </c>
      <c r="J106" s="37"/>
      <c r="K106" s="27"/>
    </row>
    <row r="107" spans="3:11" x14ac:dyDescent="0.2">
      <c r="C107" s="9" t="s">
        <v>21</v>
      </c>
      <c r="D107" s="3">
        <f>(C100*K97)+(D100*K99)+(E100*K101)+(F100*K103)+(H100*K105)</f>
        <v>0.31499721098855871</v>
      </c>
    </row>
    <row r="112" spans="3:11" x14ac:dyDescent="0.2">
      <c r="C112" s="44" t="s">
        <v>6</v>
      </c>
      <c r="D112" s="44"/>
      <c r="E112" s="44"/>
    </row>
    <row r="114" spans="3:11" ht="15" customHeight="1" x14ac:dyDescent="0.2">
      <c r="D114" s="36" t="s">
        <v>3</v>
      </c>
      <c r="E114" s="36" t="s">
        <v>4</v>
      </c>
      <c r="F114" s="34" t="s">
        <v>2</v>
      </c>
      <c r="G114" s="34" t="s">
        <v>9</v>
      </c>
      <c r="H114" s="36" t="s">
        <v>1</v>
      </c>
      <c r="J114" s="44" t="s">
        <v>8</v>
      </c>
      <c r="K114" s="44"/>
    </row>
    <row r="115" spans="3:11" x14ac:dyDescent="0.2">
      <c r="D115" s="37"/>
      <c r="E115" s="37"/>
      <c r="F115" s="35"/>
      <c r="G115" s="35"/>
      <c r="H115" s="37"/>
    </row>
    <row r="116" spans="3:11" x14ac:dyDescent="0.2">
      <c r="C116" s="34" t="s">
        <v>3</v>
      </c>
      <c r="D116" s="41">
        <f>D6</f>
        <v>1</v>
      </c>
      <c r="E116" s="26">
        <f>E6</f>
        <v>3</v>
      </c>
      <c r="F116" s="26">
        <f>F6</f>
        <v>5</v>
      </c>
      <c r="G116" s="26">
        <f>G6</f>
        <v>5</v>
      </c>
      <c r="H116" s="26">
        <f>H6</f>
        <v>3</v>
      </c>
      <c r="J116" s="34" t="s">
        <v>3</v>
      </c>
      <c r="K116" s="26">
        <f>K97</f>
        <v>0.46603034497030621</v>
      </c>
    </row>
    <row r="117" spans="3:11" x14ac:dyDescent="0.2">
      <c r="C117" s="35"/>
      <c r="D117" s="43"/>
      <c r="E117" s="40"/>
      <c r="F117" s="40"/>
      <c r="G117" s="40"/>
      <c r="H117" s="40"/>
      <c r="J117" s="35"/>
      <c r="K117" s="27"/>
    </row>
    <row r="118" spans="3:11" x14ac:dyDescent="0.2">
      <c r="C118" s="36" t="s">
        <v>4</v>
      </c>
      <c r="D118" s="26">
        <f>D8</f>
        <v>0.33</v>
      </c>
      <c r="E118" s="41">
        <f>E8</f>
        <v>1</v>
      </c>
      <c r="F118" s="26">
        <f>F8</f>
        <v>2</v>
      </c>
      <c r="G118" s="26">
        <f>G8</f>
        <v>2</v>
      </c>
      <c r="H118" s="26">
        <f>H8</f>
        <v>2</v>
      </c>
      <c r="J118" s="36" t="s">
        <v>4</v>
      </c>
      <c r="K118" s="26">
        <f>K99</f>
        <v>0.19578033489055141</v>
      </c>
    </row>
    <row r="119" spans="3:11" x14ac:dyDescent="0.2">
      <c r="C119" s="37"/>
      <c r="D119" s="27"/>
      <c r="E119" s="42"/>
      <c r="F119" s="27"/>
      <c r="G119" s="27"/>
      <c r="H119" s="27"/>
      <c r="I119" s="2" t="s">
        <v>18</v>
      </c>
      <c r="J119" s="37"/>
      <c r="K119" s="27"/>
    </row>
    <row r="120" spans="3:11" ht="15" customHeight="1" x14ac:dyDescent="0.2">
      <c r="C120" s="34" t="s">
        <v>2</v>
      </c>
      <c r="D120" s="26">
        <f>D10</f>
        <v>0.2</v>
      </c>
      <c r="E120" s="26">
        <f>E10</f>
        <v>0.5</v>
      </c>
      <c r="F120" s="41">
        <f>F10</f>
        <v>1</v>
      </c>
      <c r="G120" s="26">
        <f>G10</f>
        <v>0.5</v>
      </c>
      <c r="H120" s="26">
        <f>H10</f>
        <v>0.33</v>
      </c>
      <c r="J120" s="34" t="s">
        <v>2</v>
      </c>
      <c r="K120" s="26">
        <f>K101</f>
        <v>7.2139600079861727E-2</v>
      </c>
    </row>
    <row r="121" spans="3:11" x14ac:dyDescent="0.2">
      <c r="C121" s="35"/>
      <c r="D121" s="27"/>
      <c r="E121" s="27"/>
      <c r="F121" s="42"/>
      <c r="G121" s="27"/>
      <c r="H121" s="27"/>
      <c r="J121" s="35"/>
      <c r="K121" s="27"/>
    </row>
    <row r="122" spans="3:11" x14ac:dyDescent="0.2">
      <c r="C122" s="36" t="s">
        <v>0</v>
      </c>
      <c r="D122" s="26">
        <f>D12</f>
        <v>0.2</v>
      </c>
      <c r="E122" s="26">
        <f>E12</f>
        <v>0.5</v>
      </c>
      <c r="F122" s="26">
        <f>F12</f>
        <v>2</v>
      </c>
      <c r="G122" s="41">
        <f>G12</f>
        <v>1</v>
      </c>
      <c r="H122" s="26">
        <f>H12</f>
        <v>0.5</v>
      </c>
      <c r="J122" s="36" t="s">
        <v>17</v>
      </c>
      <c r="K122" s="26">
        <f>K103</f>
        <v>0.16263995643205015</v>
      </c>
    </row>
    <row r="123" spans="3:11" x14ac:dyDescent="0.2">
      <c r="C123" s="37"/>
      <c r="D123" s="27"/>
      <c r="E123" s="27"/>
      <c r="F123" s="27"/>
      <c r="G123" s="42"/>
      <c r="H123" s="27"/>
      <c r="J123" s="37"/>
      <c r="K123" s="27"/>
    </row>
    <row r="124" spans="3:11" x14ac:dyDescent="0.2">
      <c r="C124" s="36" t="s">
        <v>1</v>
      </c>
      <c r="D124" s="26">
        <f>D14</f>
        <v>0.33333333333333331</v>
      </c>
      <c r="E124" s="26">
        <f>E14</f>
        <v>0.5</v>
      </c>
      <c r="F124" s="26">
        <f>F14</f>
        <v>3</v>
      </c>
      <c r="G124" s="26">
        <f>G14</f>
        <v>2</v>
      </c>
      <c r="H124" s="41">
        <f>H14</f>
        <v>1</v>
      </c>
      <c r="J124" s="36" t="s">
        <v>1</v>
      </c>
      <c r="K124" s="26">
        <f>K105</f>
        <v>0.16402365700364407</v>
      </c>
    </row>
    <row r="125" spans="3:11" x14ac:dyDescent="0.2">
      <c r="C125" s="37"/>
      <c r="D125" s="27"/>
      <c r="E125" s="27"/>
      <c r="F125" s="27"/>
      <c r="G125" s="27"/>
      <c r="H125" s="42"/>
      <c r="J125" s="37"/>
      <c r="K125" s="27"/>
    </row>
    <row r="128" spans="3:11" x14ac:dyDescent="0.2">
      <c r="C128" s="9" t="s">
        <v>22</v>
      </c>
    </row>
    <row r="129" spans="3:9" x14ac:dyDescent="0.2">
      <c r="C129" s="3">
        <f>(D116*K116)+(E116*K118)+(F116*K120)+(G116*K122)+(H116*K124)</f>
        <v>2.7193401032124522</v>
      </c>
    </row>
    <row r="130" spans="3:9" x14ac:dyDescent="0.2">
      <c r="C130" s="3">
        <f>(D118*K116)+(E118*K118)+(F118*K120)+(G118*K122)+(H118*K124)</f>
        <v>1.1471767757618643</v>
      </c>
      <c r="E130" s="47" t="s">
        <v>23</v>
      </c>
      <c r="F130" s="6">
        <f>((C129/K116)+(C130/K118)+(C131/K120)+(C132/K122)+(C133/K124))/5</f>
        <v>5.3267913263741278</v>
      </c>
    </row>
    <row r="131" spans="3:9" x14ac:dyDescent="0.2">
      <c r="C131" s="3">
        <f>(D120*K116)+(E120*K118)+(F120*K120)+(G120*K122)+(H120*K124)</f>
        <v>0.39868362154642634</v>
      </c>
      <c r="E131" s="47" t="s">
        <v>24</v>
      </c>
      <c r="F131" s="6">
        <f>(F130-5)/4</f>
        <v>8.1697831593531944E-2</v>
      </c>
    </row>
    <row r="132" spans="3:9" x14ac:dyDescent="0.2">
      <c r="C132" s="3">
        <f>(D122*K116)+(E122*K118)+(F122*K120)+(G122*K122)+(H122*K124)</f>
        <v>0.58002722153293262</v>
      </c>
      <c r="E132" s="47" t="s">
        <v>27</v>
      </c>
      <c r="F132" s="5">
        <v>1.1200000000000001</v>
      </c>
    </row>
    <row r="133" spans="3:9" x14ac:dyDescent="0.2">
      <c r="C133" s="3">
        <f>(D124*K116)+(E124*K118)+(F124*K120)+(G124*K122)+(H124*K124)</f>
        <v>0.95895598587604058</v>
      </c>
      <c r="E133" s="47" t="s">
        <v>25</v>
      </c>
      <c r="F133" s="5">
        <f>F131/F132</f>
        <v>7.2944492494224938E-2</v>
      </c>
      <c r="G133" s="5" t="s">
        <v>26</v>
      </c>
      <c r="H133" s="5"/>
      <c r="I133" s="5"/>
    </row>
  </sheetData>
  <mergeCells count="235">
    <mergeCell ref="K118:K119"/>
    <mergeCell ref="J118:J119"/>
    <mergeCell ref="K116:K117"/>
    <mergeCell ref="J116:J117"/>
    <mergeCell ref="J114:K114"/>
    <mergeCell ref="K124:K125"/>
    <mergeCell ref="J124:J125"/>
    <mergeCell ref="K122:K123"/>
    <mergeCell ref="J122:J123"/>
    <mergeCell ref="K120:K121"/>
    <mergeCell ref="J120:J121"/>
    <mergeCell ref="F114:F115"/>
    <mergeCell ref="E114:E115"/>
    <mergeCell ref="D114:D115"/>
    <mergeCell ref="K97:K98"/>
    <mergeCell ref="J97:J98"/>
    <mergeCell ref="J95:K95"/>
    <mergeCell ref="H114:H115"/>
    <mergeCell ref="G114:G115"/>
    <mergeCell ref="K103:K104"/>
    <mergeCell ref="J103:J104"/>
    <mergeCell ref="K101:K102"/>
    <mergeCell ref="J101:J102"/>
    <mergeCell ref="K99:K100"/>
    <mergeCell ref="J99:J100"/>
    <mergeCell ref="J105:J106"/>
    <mergeCell ref="K105:K106"/>
    <mergeCell ref="C112:E112"/>
    <mergeCell ref="C103:D103"/>
    <mergeCell ref="C95:D95"/>
    <mergeCell ref="H124:H125"/>
    <mergeCell ref="C124:C125"/>
    <mergeCell ref="D124:D125"/>
    <mergeCell ref="E124:E125"/>
    <mergeCell ref="F124:F125"/>
    <mergeCell ref="G124:G125"/>
    <mergeCell ref="H120:H121"/>
    <mergeCell ref="C122:C123"/>
    <mergeCell ref="D122:D123"/>
    <mergeCell ref="E122:E123"/>
    <mergeCell ref="F122:F123"/>
    <mergeCell ref="G122:G123"/>
    <mergeCell ref="H122:H123"/>
    <mergeCell ref="C120:C121"/>
    <mergeCell ref="D120:D121"/>
    <mergeCell ref="E120:E121"/>
    <mergeCell ref="F120:F121"/>
    <mergeCell ref="G120:G121"/>
    <mergeCell ref="H116:H117"/>
    <mergeCell ref="C118:C119"/>
    <mergeCell ref="D118:D119"/>
    <mergeCell ref="E118:E119"/>
    <mergeCell ref="F118:F119"/>
    <mergeCell ref="G118:G119"/>
    <mergeCell ref="H118:H119"/>
    <mergeCell ref="C116:C117"/>
    <mergeCell ref="D116:D117"/>
    <mergeCell ref="E116:E117"/>
    <mergeCell ref="F116:F117"/>
    <mergeCell ref="G116:G117"/>
    <mergeCell ref="I4:I5"/>
    <mergeCell ref="F97:G97"/>
    <mergeCell ref="F98:G98"/>
    <mergeCell ref="F99:G99"/>
    <mergeCell ref="F100:G100"/>
    <mergeCell ref="I6:I7"/>
    <mergeCell ref="I8:I9"/>
    <mergeCell ref="I10:I11"/>
    <mergeCell ref="I12:I13"/>
    <mergeCell ref="I14:I15"/>
    <mergeCell ref="F10:F11"/>
    <mergeCell ref="F12:F13"/>
    <mergeCell ref="F14:F15"/>
    <mergeCell ref="G8:G9"/>
    <mergeCell ref="G10:G11"/>
    <mergeCell ref="G12:G13"/>
    <mergeCell ref="H8:H9"/>
    <mergeCell ref="H10:H11"/>
    <mergeCell ref="H12:H13"/>
    <mergeCell ref="G14:G15"/>
    <mergeCell ref="H14:H15"/>
    <mergeCell ref="H22:H23"/>
    <mergeCell ref="H28:H29"/>
    <mergeCell ref="F28:F29"/>
    <mergeCell ref="C12:C13"/>
    <mergeCell ref="C14:C15"/>
    <mergeCell ref="C8:C9"/>
    <mergeCell ref="C10:C11"/>
    <mergeCell ref="H4:H5"/>
    <mergeCell ref="G4:G5"/>
    <mergeCell ref="F4:F5"/>
    <mergeCell ref="E4:E5"/>
    <mergeCell ref="D4:D5"/>
    <mergeCell ref="C6:C7"/>
    <mergeCell ref="F6:F7"/>
    <mergeCell ref="E6:E7"/>
    <mergeCell ref="G6:G7"/>
    <mergeCell ref="H6:H7"/>
    <mergeCell ref="D8:D9"/>
    <mergeCell ref="D6:D7"/>
    <mergeCell ref="D10:D11"/>
    <mergeCell ref="D12:D13"/>
    <mergeCell ref="D14:D15"/>
    <mergeCell ref="E8:E9"/>
    <mergeCell ref="E10:E11"/>
    <mergeCell ref="E12:E13"/>
    <mergeCell ref="E14:E15"/>
    <mergeCell ref="F8:F9"/>
    <mergeCell ref="G28:G29"/>
    <mergeCell ref="C24:C25"/>
    <mergeCell ref="D24:D25"/>
    <mergeCell ref="E24:E25"/>
    <mergeCell ref="F24:F25"/>
    <mergeCell ref="G24:G25"/>
    <mergeCell ref="H24:H25"/>
    <mergeCell ref="D22:D23"/>
    <mergeCell ref="E22:E23"/>
    <mergeCell ref="F22:F23"/>
    <mergeCell ref="G22:G23"/>
    <mergeCell ref="C37:D37"/>
    <mergeCell ref="H30:H31"/>
    <mergeCell ref="C2:E2"/>
    <mergeCell ref="C20:D20"/>
    <mergeCell ref="C32:C33"/>
    <mergeCell ref="D32:D33"/>
    <mergeCell ref="F32:F33"/>
    <mergeCell ref="E32:E33"/>
    <mergeCell ref="G32:G33"/>
    <mergeCell ref="H32:H33"/>
    <mergeCell ref="C30:C31"/>
    <mergeCell ref="D30:D31"/>
    <mergeCell ref="E30:E31"/>
    <mergeCell ref="F30:F31"/>
    <mergeCell ref="G30:G31"/>
    <mergeCell ref="H26:H27"/>
    <mergeCell ref="C26:C27"/>
    <mergeCell ref="D26:D27"/>
    <mergeCell ref="E26:E27"/>
    <mergeCell ref="F26:F27"/>
    <mergeCell ref="G26:G27"/>
    <mergeCell ref="C28:C29"/>
    <mergeCell ref="D28:D29"/>
    <mergeCell ref="E28:E29"/>
    <mergeCell ref="D45:D46"/>
    <mergeCell ref="D47:D48"/>
    <mergeCell ref="C39:C40"/>
    <mergeCell ref="C41:C42"/>
    <mergeCell ref="C43:C44"/>
    <mergeCell ref="C45:C46"/>
    <mergeCell ref="C47:C48"/>
    <mergeCell ref="D43:D44"/>
    <mergeCell ref="D41:D42"/>
    <mergeCell ref="D39:D40"/>
    <mergeCell ref="L4:L5"/>
    <mergeCell ref="M4:M5"/>
    <mergeCell ref="N4:N5"/>
    <mergeCell ref="O4:O5"/>
    <mergeCell ref="P4:P5"/>
    <mergeCell ref="Q4:Q5"/>
    <mergeCell ref="K6:K7"/>
    <mergeCell ref="L6:L7"/>
    <mergeCell ref="M6:M7"/>
    <mergeCell ref="N6:N7"/>
    <mergeCell ref="O6:O7"/>
    <mergeCell ref="P6:P7"/>
    <mergeCell ref="Q6:Q7"/>
    <mergeCell ref="K8:K9"/>
    <mergeCell ref="L8:L9"/>
    <mergeCell ref="M8:M9"/>
    <mergeCell ref="N8:N9"/>
    <mergeCell ref="O8:O9"/>
    <mergeCell ref="P8:P9"/>
    <mergeCell ref="Q8:Q9"/>
    <mergeCell ref="K10:K11"/>
    <mergeCell ref="L10:L11"/>
    <mergeCell ref="M10:M11"/>
    <mergeCell ref="N10:N11"/>
    <mergeCell ref="O10:O11"/>
    <mergeCell ref="P10:P11"/>
    <mergeCell ref="Q10:Q11"/>
    <mergeCell ref="K12:K13"/>
    <mergeCell ref="L12:L13"/>
    <mergeCell ref="M12:M13"/>
    <mergeCell ref="N12:N13"/>
    <mergeCell ref="O12:O13"/>
    <mergeCell ref="P12:P13"/>
    <mergeCell ref="Q12:Q13"/>
    <mergeCell ref="K14:K15"/>
    <mergeCell ref="L14:L15"/>
    <mergeCell ref="M14:M15"/>
    <mergeCell ref="N14:N15"/>
    <mergeCell ref="O14:O15"/>
    <mergeCell ref="P14:P15"/>
    <mergeCell ref="Q14:Q15"/>
    <mergeCell ref="T4:T5"/>
    <mergeCell ref="U4:U5"/>
    <mergeCell ref="V4:V5"/>
    <mergeCell ref="W4:W5"/>
    <mergeCell ref="X4:X5"/>
    <mergeCell ref="Y4:Y5"/>
    <mergeCell ref="S6:S7"/>
    <mergeCell ref="T6:T7"/>
    <mergeCell ref="U6:U7"/>
    <mergeCell ref="V6:V7"/>
    <mergeCell ref="W6:W7"/>
    <mergeCell ref="X6:X7"/>
    <mergeCell ref="Y6:Y7"/>
    <mergeCell ref="S8:S9"/>
    <mergeCell ref="T8:T9"/>
    <mergeCell ref="U8:U9"/>
    <mergeCell ref="V8:V9"/>
    <mergeCell ref="W8:W9"/>
    <mergeCell ref="X8:X9"/>
    <mergeCell ref="Y8:Y9"/>
    <mergeCell ref="S10:S11"/>
    <mergeCell ref="T10:T11"/>
    <mergeCell ref="U10:U11"/>
    <mergeCell ref="V10:V11"/>
    <mergeCell ref="W10:W11"/>
    <mergeCell ref="X10:X11"/>
    <mergeCell ref="Y10:Y11"/>
    <mergeCell ref="S12:S13"/>
    <mergeCell ref="T12:T13"/>
    <mergeCell ref="U12:U13"/>
    <mergeCell ref="V12:V13"/>
    <mergeCell ref="W12:W13"/>
    <mergeCell ref="X12:X13"/>
    <mergeCell ref="Y12:Y13"/>
    <mergeCell ref="S14:S15"/>
    <mergeCell ref="T14:T15"/>
    <mergeCell ref="U14:U15"/>
    <mergeCell ref="V14:V15"/>
    <mergeCell ref="W14:W15"/>
    <mergeCell ref="X14:X15"/>
    <mergeCell ref="Y14:Y15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Veríssimo</dc:creator>
  <cp:lastModifiedBy>Utilizador do Microsoft Office</cp:lastModifiedBy>
  <dcterms:created xsi:type="dcterms:W3CDTF">2016-01-05T10:50:03Z</dcterms:created>
  <dcterms:modified xsi:type="dcterms:W3CDTF">2016-01-11T22:29:25Z</dcterms:modified>
</cp:coreProperties>
</file>